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6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6"/>
  <c r="B14"/>
  <c r="B13"/>
  <c r="B12"/>
  <c r="B11"/>
  <c r="B10"/>
  <c r="B9"/>
  <c r="B8"/>
  <c r="B7"/>
  <c r="B6"/>
  <c r="B5"/>
  <c r="B4"/>
  <c r="C4" s="1"/>
  <c r="F9"/>
  <c r="H5"/>
  <c r="B3"/>
  <c r="I14"/>
  <c r="G14"/>
  <c r="F14"/>
  <c r="J13"/>
  <c r="H13"/>
  <c r="J12"/>
  <c r="H12"/>
  <c r="F26"/>
  <c r="E26"/>
  <c r="G25"/>
  <c r="G24"/>
  <c r="G23"/>
  <c r="F5"/>
  <c r="C15"/>
  <c r="H18" s="1"/>
  <c r="H20" s="1"/>
  <c r="C14"/>
  <c r="C13"/>
  <c r="E18" s="1"/>
  <c r="E20" s="1"/>
  <c r="C12"/>
  <c r="C11"/>
  <c r="C10"/>
  <c r="C9"/>
  <c r="C8"/>
  <c r="B18" s="1"/>
  <c r="B20" s="1"/>
  <c r="C7"/>
  <c r="C6"/>
  <c r="C5"/>
  <c r="C3"/>
  <c r="G26" l="1"/>
  <c r="H14"/>
  <c r="J14" s="1"/>
</calcChain>
</file>

<file path=xl/sharedStrings.xml><?xml version="1.0" encoding="utf-8"?>
<sst xmlns="http://schemas.openxmlformats.org/spreadsheetml/2006/main" count="39" uniqueCount="28">
  <si>
    <t># of Couples</t>
  </si>
  <si>
    <t>Total Cost</t>
  </si>
  <si>
    <t>Cost Per Couple</t>
  </si>
  <si>
    <t>Team Cost</t>
  </si>
  <si>
    <t>Priest Cost</t>
  </si>
  <si>
    <t>Total Team</t>
  </si>
  <si>
    <t>Couple Cost</t>
  </si>
  <si>
    <t>Double</t>
  </si>
  <si>
    <t>Double Rooms with Private Bathroom</t>
  </si>
  <si>
    <t>Single Room with Private Bathroom and Living Area</t>
  </si>
  <si>
    <t>22 Double Rooms with Community Bathroom</t>
  </si>
  <si>
    <t>Overhead</t>
  </si>
  <si>
    <t>15 Couples</t>
  </si>
  <si>
    <t>Cost/Couple</t>
  </si>
  <si>
    <t>Total</t>
  </si>
  <si>
    <t>20 Couples</t>
  </si>
  <si>
    <t>22 Couples</t>
  </si>
  <si>
    <t>Year</t>
  </si>
  <si>
    <t># of  Couples</t>
  </si>
  <si>
    <t># of Weekends</t>
  </si>
  <si>
    <t># of Couples/Weekend</t>
  </si>
  <si>
    <t>Total Expenses</t>
  </si>
  <si>
    <t>Retreat House</t>
  </si>
  <si>
    <t>Overhead/Couple</t>
  </si>
  <si>
    <t>3-Day</t>
  </si>
  <si>
    <t>*We are getting a 5% discount.</t>
  </si>
  <si>
    <t>discount cost</t>
  </si>
  <si>
    <t>w/ Discount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</si>
</sst>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B21" sqref="B21"/>
    </sheetView>
  </sheetViews>
  <sheetFormatPr defaultRowHeight="15"/>
  <cols>
    <col min="1" max="1" width="11.7109375" customWidth="1"/>
    <col min="2" max="2" width="9.7109375" customWidth="1"/>
    <col min="3" max="3" width="14.7109375" customWidth="1"/>
    <col min="4" max="5" width="11.7109375" customWidth="1"/>
    <col min="6" max="7" width="13.7109375" customWidth="1"/>
    <col min="8" max="8" width="9.7109375" customWidth="1"/>
    <col min="9" max="9" width="11.7109375" customWidth="1"/>
    <col min="10" max="10" width="16.7109375" customWidth="1"/>
  </cols>
  <sheetData>
    <row r="1" spans="1:10" s="5" customFormat="1" ht="18.75">
      <c r="A1" s="5" t="s">
        <v>24</v>
      </c>
    </row>
    <row r="2" spans="1:10" s="1" customFormat="1">
      <c r="A2" s="1" t="s">
        <v>0</v>
      </c>
      <c r="B2" s="1" t="s">
        <v>1</v>
      </c>
      <c r="C2" s="1" t="s">
        <v>2</v>
      </c>
    </row>
    <row r="3" spans="1:10">
      <c r="A3">
        <v>10</v>
      </c>
      <c r="B3">
        <f t="shared" ref="B3:B15" si="0">(740+288*A3)*0.95</f>
        <v>3439</v>
      </c>
      <c r="C3">
        <f t="shared" ref="C3:C15" si="1">B3/A3</f>
        <v>343.9</v>
      </c>
      <c r="E3" t="s">
        <v>3</v>
      </c>
      <c r="F3">
        <v>288</v>
      </c>
      <c r="G3" t="s">
        <v>8</v>
      </c>
    </row>
    <row r="4" spans="1:10">
      <c r="A4">
        <v>11</v>
      </c>
      <c r="B4">
        <f t="shared" si="0"/>
        <v>3712.6</v>
      </c>
      <c r="C4">
        <f t="shared" si="1"/>
        <v>337.5090909090909</v>
      </c>
      <c r="E4" t="s">
        <v>4</v>
      </c>
      <c r="F4">
        <v>164</v>
      </c>
      <c r="G4" t="s">
        <v>9</v>
      </c>
    </row>
    <row r="5" spans="1:10">
      <c r="A5">
        <v>12</v>
      </c>
      <c r="B5">
        <f t="shared" si="0"/>
        <v>3986.2</v>
      </c>
      <c r="C5">
        <f t="shared" si="1"/>
        <v>332.18333333333334</v>
      </c>
      <c r="E5" s="1" t="s">
        <v>5</v>
      </c>
      <c r="F5" s="1">
        <f>2*F3+F4</f>
        <v>740</v>
      </c>
      <c r="G5" s="1" t="s">
        <v>26</v>
      </c>
      <c r="H5" s="1">
        <f>740*0.95</f>
        <v>703</v>
      </c>
    </row>
    <row r="6" spans="1:10">
      <c r="A6">
        <v>13</v>
      </c>
      <c r="B6">
        <f t="shared" si="0"/>
        <v>4259.8</v>
      </c>
      <c r="C6">
        <f t="shared" si="1"/>
        <v>327.67692307692312</v>
      </c>
    </row>
    <row r="7" spans="1:10">
      <c r="A7">
        <v>14</v>
      </c>
      <c r="B7">
        <f t="shared" si="0"/>
        <v>4533.3999999999996</v>
      </c>
      <c r="C7">
        <f t="shared" si="1"/>
        <v>323.81428571428569</v>
      </c>
      <c r="E7" s="1" t="s">
        <v>6</v>
      </c>
    </row>
    <row r="8" spans="1:10">
      <c r="A8">
        <v>15</v>
      </c>
      <c r="B8">
        <f t="shared" si="0"/>
        <v>4807</v>
      </c>
      <c r="C8">
        <f t="shared" si="1"/>
        <v>320.46666666666664</v>
      </c>
      <c r="E8" t="s">
        <v>7</v>
      </c>
      <c r="F8">
        <v>288</v>
      </c>
      <c r="G8" t="s">
        <v>10</v>
      </c>
    </row>
    <row r="9" spans="1:10">
      <c r="A9">
        <v>16</v>
      </c>
      <c r="B9">
        <f t="shared" si="0"/>
        <v>5080.5999999999995</v>
      </c>
      <c r="C9">
        <f t="shared" si="1"/>
        <v>317.53749999999997</v>
      </c>
      <c r="E9" s="1" t="s">
        <v>27</v>
      </c>
      <c r="F9" s="1">
        <f>288*0.95</f>
        <v>273.59999999999997</v>
      </c>
    </row>
    <row r="10" spans="1:10">
      <c r="A10">
        <v>17</v>
      </c>
      <c r="B10">
        <f t="shared" si="0"/>
        <v>5354.2</v>
      </c>
      <c r="C10">
        <f t="shared" si="1"/>
        <v>314.95294117647057</v>
      </c>
    </row>
    <row r="11" spans="1:10">
      <c r="A11">
        <v>18</v>
      </c>
      <c r="B11">
        <f t="shared" si="0"/>
        <v>5627.8</v>
      </c>
      <c r="C11">
        <f t="shared" si="1"/>
        <v>312.65555555555557</v>
      </c>
      <c r="E11" s="1" t="s">
        <v>17</v>
      </c>
      <c r="F11" s="1" t="s">
        <v>21</v>
      </c>
      <c r="G11" s="1" t="s">
        <v>22</v>
      </c>
      <c r="H11" s="1" t="s">
        <v>11</v>
      </c>
      <c r="I11" s="1" t="s">
        <v>0</v>
      </c>
      <c r="J11" s="1" t="s">
        <v>23</v>
      </c>
    </row>
    <row r="12" spans="1:10">
      <c r="A12">
        <v>19</v>
      </c>
      <c r="B12">
        <f t="shared" si="0"/>
        <v>5901.4</v>
      </c>
      <c r="C12">
        <f t="shared" si="1"/>
        <v>310.59999999999997</v>
      </c>
      <c r="E12">
        <v>2010</v>
      </c>
      <c r="F12">
        <v>24047.759999999998</v>
      </c>
      <c r="G12">
        <v>14012</v>
      </c>
      <c r="H12">
        <f>F12-G12</f>
        <v>10035.759999999998</v>
      </c>
      <c r="I12">
        <v>135</v>
      </c>
      <c r="J12">
        <f>H12/I12</f>
        <v>74.338962962962952</v>
      </c>
    </row>
    <row r="13" spans="1:10">
      <c r="A13">
        <v>20</v>
      </c>
      <c r="B13">
        <f t="shared" si="0"/>
        <v>6175</v>
      </c>
      <c r="C13">
        <f t="shared" si="1"/>
        <v>308.75</v>
      </c>
      <c r="E13">
        <v>2011</v>
      </c>
      <c r="F13">
        <v>35632.31</v>
      </c>
      <c r="G13">
        <v>26057.65</v>
      </c>
      <c r="H13">
        <f>F13-G13</f>
        <v>9574.6599999999962</v>
      </c>
      <c r="I13">
        <v>146</v>
      </c>
      <c r="J13">
        <f>H13/I13</f>
        <v>65.579863013698599</v>
      </c>
    </row>
    <row r="14" spans="1:10">
      <c r="A14">
        <v>21</v>
      </c>
      <c r="B14">
        <f t="shared" si="0"/>
        <v>6448.5999999999995</v>
      </c>
      <c r="C14">
        <f t="shared" si="1"/>
        <v>307.07619047619045</v>
      </c>
      <c r="E14" s="1" t="s">
        <v>14</v>
      </c>
      <c r="F14" s="1">
        <f>SUM(F12:F13)</f>
        <v>59680.069999999992</v>
      </c>
      <c r="G14" s="1">
        <f>SUM(G12:G13)</f>
        <v>40069.65</v>
      </c>
      <c r="H14" s="1">
        <f>F14-G14</f>
        <v>19610.419999999991</v>
      </c>
      <c r="I14" s="1">
        <f>SUM(I12:I13)</f>
        <v>281</v>
      </c>
      <c r="J14" s="1">
        <f>H14/I14</f>
        <v>69.787971530249081</v>
      </c>
    </row>
    <row r="15" spans="1:10">
      <c r="A15">
        <v>22</v>
      </c>
      <c r="B15">
        <f t="shared" si="0"/>
        <v>6722.2</v>
      </c>
      <c r="C15">
        <f t="shared" si="1"/>
        <v>305.55454545454546</v>
      </c>
    </row>
    <row r="17" spans="1:8" s="1" customFormat="1">
      <c r="A17" s="1" t="s">
        <v>12</v>
      </c>
      <c r="D17" s="1" t="s">
        <v>15</v>
      </c>
      <c r="G17" s="1" t="s">
        <v>16</v>
      </c>
    </row>
    <row r="18" spans="1:8">
      <c r="A18" s="2" t="s">
        <v>13</v>
      </c>
      <c r="B18" s="2">
        <f>C8</f>
        <v>320.46666666666664</v>
      </c>
      <c r="D18" s="2" t="s">
        <v>13</v>
      </c>
      <c r="E18" s="2">
        <f>C13</f>
        <v>308.75</v>
      </c>
      <c r="G18" s="2" t="s">
        <v>13</v>
      </c>
      <c r="H18" s="2">
        <f>C15</f>
        <v>305.55454545454546</v>
      </c>
    </row>
    <row r="19" spans="1:8">
      <c r="A19" s="2" t="s">
        <v>11</v>
      </c>
      <c r="B19" s="2">
        <v>69.790000000000006</v>
      </c>
      <c r="D19" s="2" t="s">
        <v>11</v>
      </c>
      <c r="E19" s="2">
        <v>69.790000000000006</v>
      </c>
      <c r="G19" s="2" t="s">
        <v>11</v>
      </c>
      <c r="H19" s="2">
        <v>69.790000000000006</v>
      </c>
    </row>
    <row r="20" spans="1:8">
      <c r="A20" s="4" t="s">
        <v>14</v>
      </c>
      <c r="B20" s="4">
        <f>SUM(B18:B19)</f>
        <v>390.25666666666666</v>
      </c>
      <c r="C20" s="1"/>
      <c r="D20" s="4" t="s">
        <v>14</v>
      </c>
      <c r="E20" s="4">
        <f>SUM(E18:E19)</f>
        <v>378.54</v>
      </c>
      <c r="F20" s="1"/>
      <c r="G20" s="4" t="s">
        <v>14</v>
      </c>
      <c r="H20" s="4">
        <f>SUM(H18:H19)</f>
        <v>375.34454545454548</v>
      </c>
    </row>
    <row r="21" spans="1:8">
      <c r="A21" s="2"/>
      <c r="B21" s="2"/>
      <c r="D21" s="2"/>
      <c r="E21" s="2"/>
      <c r="G21" s="2"/>
      <c r="H21" s="2"/>
    </row>
    <row r="22" spans="1:8">
      <c r="D22" s="4" t="s">
        <v>17</v>
      </c>
      <c r="E22" s="4" t="s">
        <v>18</v>
      </c>
      <c r="F22" s="1" t="s">
        <v>19</v>
      </c>
      <c r="G22" s="4" t="s">
        <v>20</v>
      </c>
      <c r="H22" s="4"/>
    </row>
    <row r="23" spans="1:8">
      <c r="D23" s="2">
        <v>2012</v>
      </c>
      <c r="E23" s="2">
        <v>108</v>
      </c>
      <c r="F23">
        <v>4</v>
      </c>
      <c r="G23" s="2">
        <f>E23/F23</f>
        <v>27</v>
      </c>
    </row>
    <row r="24" spans="1:8">
      <c r="D24" s="2">
        <v>2011</v>
      </c>
      <c r="E24" s="2">
        <v>146</v>
      </c>
      <c r="F24" s="3">
        <v>7</v>
      </c>
      <c r="G24" s="2">
        <f>E24/F24</f>
        <v>20.857142857142858</v>
      </c>
    </row>
    <row r="25" spans="1:8">
      <c r="D25">
        <v>2010</v>
      </c>
      <c r="E25">
        <v>135</v>
      </c>
      <c r="F25">
        <v>8</v>
      </c>
      <c r="G25" s="2">
        <f>E25/F25</f>
        <v>16.875</v>
      </c>
    </row>
    <row r="26" spans="1:8" s="1" customFormat="1">
      <c r="D26" s="1" t="s">
        <v>14</v>
      </c>
      <c r="E26" s="1">
        <f>SUM(E23:E25)</f>
        <v>389</v>
      </c>
      <c r="F26" s="1">
        <f>SUM(F23:F25)</f>
        <v>19</v>
      </c>
      <c r="G26" s="4">
        <f>E26/F26</f>
        <v>20.473684210526315</v>
      </c>
    </row>
    <row r="27" spans="1:8">
      <c r="A27" s="2"/>
      <c r="B27" s="2"/>
      <c r="D27" s="2"/>
      <c r="E27" s="2"/>
      <c r="G27" s="2"/>
      <c r="H27" s="2"/>
    </row>
    <row r="28" spans="1:8">
      <c r="A28" s="4" t="s">
        <v>25</v>
      </c>
      <c r="B28" s="4"/>
      <c r="D28" s="2"/>
      <c r="E28" s="2"/>
      <c r="G28" s="2"/>
      <c r="H28" s="2"/>
    </row>
    <row r="29" spans="1:8">
      <c r="A29" s="4"/>
      <c r="B29" s="4"/>
      <c r="D29" s="2"/>
      <c r="E29" s="2"/>
      <c r="G29" s="2"/>
      <c r="H29" s="2"/>
    </row>
    <row r="30" spans="1:8">
      <c r="A30" s="2"/>
      <c r="B30" s="2"/>
      <c r="D30" s="2"/>
      <c r="E30" s="2"/>
      <c r="G30" s="2"/>
      <c r="H30" s="2"/>
    </row>
    <row r="31" spans="1:8">
      <c r="A31" s="2"/>
      <c r="B31" s="2"/>
      <c r="D31" s="2"/>
      <c r="E31" s="2"/>
      <c r="G31" s="2"/>
      <c r="H31" s="2"/>
    </row>
    <row r="32" spans="1:8">
      <c r="A32" s="2"/>
      <c r="B32" s="2"/>
      <c r="D32" s="2"/>
      <c r="E32" s="2"/>
      <c r="G32" s="2"/>
      <c r="H32" s="2"/>
    </row>
    <row r="33" spans="1:8" s="3" customFormat="1">
      <c r="A33" s="2"/>
      <c r="B33" s="2"/>
      <c r="D33" s="2"/>
      <c r="E33" s="2"/>
      <c r="G33" s="2"/>
      <c r="H33" s="2"/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2012-06-07T23:54:56Z</cp:lastPrinted>
  <dcterms:created xsi:type="dcterms:W3CDTF">2012-06-01T18:52:30Z</dcterms:created>
  <dcterms:modified xsi:type="dcterms:W3CDTF">2012-06-12T15:29:58Z</dcterms:modified>
</cp:coreProperties>
</file>